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29"/>
  <workbookPr/>
  <mc:AlternateContent xmlns:mc="http://schemas.openxmlformats.org/markup-compatibility/2006">
    <mc:Choice Requires="x15">
      <x15ac:absPath xmlns:x15ac="http://schemas.microsoft.com/office/spreadsheetml/2010/11/ac" url="S:\NCI.CZ\Zakázky\Zakázky 2019\19-054-150 NCI - UJEP - Chlazení VK UJEP,Ústí nad Labem\Projekt\Oprava 4\SO 02 Dochlazení prostoru knihovny - volný výběr\editovatelná část\E Výkaz výměr\"/>
    </mc:Choice>
  </mc:AlternateContent>
  <xr:revisionPtr revIDLastSave="0" documentId="13_ncr:1_{233AF66F-483A-42DB-B501-8CA907936E3A}" xr6:coauthVersionLast="44" xr6:coauthVersionMax="44" xr10:uidLastSave="{00000000-0000-0000-0000-000000000000}"/>
  <bookViews>
    <workbookView xWindow="-120" yWindow="-120" windowWidth="29040" windowHeight="15840" xr2:uid="{00000000-000D-0000-FFFF-FFFF00000000}"/>
  </bookViews>
  <sheets>
    <sheet name="Rekapitulace" sheetId="3" r:id="rId1"/>
    <sheet name="Rozpočet" sheetId="2" r:id="rId2"/>
    <sheet name="Parametry" sheetId="1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4" i="2" l="1"/>
  <c r="I4" i="2"/>
  <c r="F4" i="2"/>
  <c r="K4" i="2" s="1"/>
  <c r="J20" i="2"/>
  <c r="I20" i="2"/>
  <c r="F20" i="2"/>
  <c r="J18" i="2"/>
  <c r="I18" i="2"/>
  <c r="F18" i="2"/>
  <c r="K18" i="2" s="1"/>
  <c r="J14" i="2"/>
  <c r="I14" i="2"/>
  <c r="F14" i="2"/>
  <c r="J13" i="2"/>
  <c r="I13" i="2"/>
  <c r="F13" i="2"/>
  <c r="K13" i="2" s="1"/>
  <c r="J12" i="2"/>
  <c r="I12" i="2"/>
  <c r="F12" i="2"/>
  <c r="K12" i="2" s="1"/>
  <c r="J11" i="2"/>
  <c r="I11" i="2"/>
  <c r="F11" i="2"/>
  <c r="K11" i="2" s="1"/>
  <c r="K20" i="2" l="1"/>
  <c r="K14" i="2"/>
  <c r="B26" i="3" l="1"/>
  <c r="C26" i="3" s="1"/>
  <c r="C10" i="3"/>
  <c r="C9" i="3"/>
  <c r="C11" i="3" s="1"/>
  <c r="C5" i="3"/>
  <c r="K29" i="2"/>
  <c r="J29" i="2"/>
  <c r="J27" i="2"/>
  <c r="I27" i="2"/>
  <c r="F27" i="2"/>
  <c r="K27" i="2" s="1"/>
  <c r="K25" i="2"/>
  <c r="J25" i="2"/>
  <c r="I25" i="2"/>
  <c r="F25" i="2"/>
  <c r="J23" i="2"/>
  <c r="I23" i="2"/>
  <c r="F23" i="2"/>
  <c r="K23" i="2" s="1"/>
  <c r="J21" i="2"/>
  <c r="I21" i="2"/>
  <c r="F21" i="2"/>
  <c r="K21" i="2" s="1"/>
  <c r="J10" i="2"/>
  <c r="I10" i="2"/>
  <c r="F10" i="2"/>
  <c r="K10" i="2" s="1"/>
  <c r="J8" i="2"/>
  <c r="I8" i="2"/>
  <c r="F8" i="2"/>
  <c r="K8" i="2" s="1"/>
  <c r="J7" i="2"/>
  <c r="I7" i="2"/>
  <c r="F7" i="2"/>
  <c r="J5" i="2"/>
  <c r="I5" i="2"/>
  <c r="F5" i="2"/>
  <c r="K5" i="2" s="1"/>
  <c r="J3" i="2"/>
  <c r="I3" i="2"/>
  <c r="F3" i="2"/>
  <c r="K3" i="2" s="1"/>
  <c r="K7" i="2" l="1"/>
  <c r="F28" i="2"/>
  <c r="B32" i="3" s="1"/>
  <c r="K28" i="2"/>
  <c r="I28" i="2"/>
  <c r="C32" i="3" s="1"/>
  <c r="C6" i="3" l="1"/>
  <c r="C8" i="3" s="1"/>
  <c r="B3" i="3"/>
  <c r="C4" i="3" s="1"/>
  <c r="C7" i="3" s="1"/>
  <c r="C12" i="3" l="1"/>
  <c r="C20" i="3" s="1"/>
  <c r="B4" i="3"/>
  <c r="B7" i="3" s="1"/>
  <c r="C19" i="3" l="1"/>
  <c r="C21" i="3" s="1"/>
  <c r="C15" i="3"/>
  <c r="B12" i="3"/>
  <c r="C14" i="3" l="1"/>
  <c r="C13" i="3"/>
  <c r="C16" i="3" l="1"/>
  <c r="C22" i="3" s="1"/>
  <c r="C24" i="3" s="1"/>
  <c r="B25" i="3" l="1"/>
  <c r="C25" i="3" s="1"/>
  <c r="C27" i="3" s="1"/>
  <c r="C30" i="3"/>
  <c r="C29" i="3"/>
</calcChain>
</file>

<file path=xl/sharedStrings.xml><?xml version="1.0" encoding="utf-8"?>
<sst xmlns="http://schemas.openxmlformats.org/spreadsheetml/2006/main" count="286" uniqueCount="138">
  <si>
    <t>Název</t>
  </si>
  <si>
    <t>Hodnota</t>
  </si>
  <si>
    <t>Nadpis rekapitulace</t>
  </si>
  <si>
    <t>Seznam prací a dodávek elektrotechnických zařízení</t>
  </si>
  <si>
    <t>Akce</t>
  </si>
  <si>
    <t>CHLAZENÍ VK UJEP, ÚSTÍ NAD LABEM  - SO 02 DOCHLAZENÍ PROSTORU KNIHOVNY - VOLNÝ VÝBĚR</t>
  </si>
  <si>
    <t>Projekt</t>
  </si>
  <si>
    <t>D.1.4.4 PROVOZNÍ ROZVOD SILNOPROUDU</t>
  </si>
  <si>
    <t>Investor</t>
  </si>
  <si>
    <t>Univerzita Jana Evangelisty Purkyně v Ústí nad Labem, Pasteurova 1, 400 96 Ústí nad Labem</t>
  </si>
  <si>
    <t>Z. č.</t>
  </si>
  <si>
    <t/>
  </si>
  <si>
    <t>A. č.</t>
  </si>
  <si>
    <t>Smlouva</t>
  </si>
  <si>
    <t>Vypracoval</t>
  </si>
  <si>
    <t>Ing. Ondřej Novotný</t>
  </si>
  <si>
    <t>Kontroloval</t>
  </si>
  <si>
    <t>Datum</t>
  </si>
  <si>
    <t>Zpracovatel</t>
  </si>
  <si>
    <t>CÚ</t>
  </si>
  <si>
    <t>JKSO, Rozpočet je zpracován v cenové soustavě RTS - položky nezatříděny</t>
  </si>
  <si>
    <t>Poznámka</t>
  </si>
  <si>
    <t>Uvedené ceny jsou v Kč a nezahrnují DPH, pokud to není uvedeno.</t>
  </si>
  <si>
    <t>Doprava dodávek  (3,6) %</t>
  </si>
  <si>
    <t>3,60</t>
  </si>
  <si>
    <t>Přesun dodávek  (1) %</t>
  </si>
  <si>
    <t>1,00</t>
  </si>
  <si>
    <t>PPV  (1 nebo 6) %</t>
  </si>
  <si>
    <t>6,00</t>
  </si>
  <si>
    <t>PPV zemních prací, nátěrů  (1) %</t>
  </si>
  <si>
    <t>0,00</t>
  </si>
  <si>
    <t>Dodavat. dokumentace  (1 - 1,5) %</t>
  </si>
  <si>
    <t>Rizika a pojištění  (1 - 1,5) %</t>
  </si>
  <si>
    <t>Opravy v záruce  (5 - 7) %</t>
  </si>
  <si>
    <t>GZS  (3,25 nebo 8,4) %</t>
  </si>
  <si>
    <t>Provozní vlivy  %</t>
  </si>
  <si>
    <t>Kompletační činnost - a</t>
  </si>
  <si>
    <t>Kompletační činnost - b</t>
  </si>
  <si>
    <t>0,952842</t>
  </si>
  <si>
    <t>Kompletační činnost - k1</t>
  </si>
  <si>
    <t>Kompletační činnost - k2</t>
  </si>
  <si>
    <t>Roční nárůst cen 1   %</t>
  </si>
  <si>
    <t>Roční nárůst cen 2   %</t>
  </si>
  <si>
    <t>1. sazba DPH %
- i pro přirážky rekapitulace</t>
  </si>
  <si>
    <t>21</t>
  </si>
  <si>
    <t>2. sazba DPH %</t>
  </si>
  <si>
    <t>15</t>
  </si>
  <si>
    <t>Pozice</t>
  </si>
  <si>
    <t>Mj</t>
  </si>
  <si>
    <t>Počet</t>
  </si>
  <si>
    <t>Materiál</t>
  </si>
  <si>
    <t>Materiál celkem</t>
  </si>
  <si>
    <t>Montážní položka</t>
  </si>
  <si>
    <t>Montáž</t>
  </si>
  <si>
    <t>Montáž celkem</t>
  </si>
  <si>
    <t>Cena</t>
  </si>
  <si>
    <t>Cena celkem</t>
  </si>
  <si>
    <t>Poznámka 1</t>
  </si>
  <si>
    <t>Poznámka 2</t>
  </si>
  <si>
    <t>Elektroinstalace</t>
  </si>
  <si>
    <t>1</t>
  </si>
  <si>
    <t>Ks</t>
  </si>
  <si>
    <t>2</t>
  </si>
  <si>
    <t>KABEL SILOVÝ,IZOLACE PVC</t>
  </si>
  <si>
    <t>3</t>
  </si>
  <si>
    <t>m</t>
  </si>
  <si>
    <t>4</t>
  </si>
  <si>
    <t>VODIČ JEDNOŽILOVÝ, IZOLACE PVC</t>
  </si>
  <si>
    <t>5</t>
  </si>
  <si>
    <t>6</t>
  </si>
  <si>
    <t>Montáž jističů se zapojením vodičů jednopólových nn do 25 A</t>
  </si>
  <si>
    <t>7</t>
  </si>
  <si>
    <t xml:space="preserve"> ve skříni</t>
  </si>
  <si>
    <t>ks</t>
  </si>
  <si>
    <t>120412</t>
  </si>
  <si>
    <t>Montáž jističů se zapojením vodičů třípólových nn přes 25 do 63 A</t>
  </si>
  <si>
    <t>8</t>
  </si>
  <si>
    <t>120469</t>
  </si>
  <si>
    <t>Zkoušky a prohlídky elektrických rozvodů a zařízení celková prohlídka a vyhotovení revizní zprávy pro objem montážních prací</t>
  </si>
  <si>
    <t>9</t>
  </si>
  <si>
    <t xml:space="preserve"> do 100 tis.Kč</t>
  </si>
  <si>
    <t>280001</t>
  </si>
  <si>
    <t>Elektroinstalace - celkem</t>
  </si>
  <si>
    <t>Hodnota A</t>
  </si>
  <si>
    <t>Hodnota B</t>
  </si>
  <si>
    <t>Základní náklady</t>
  </si>
  <si>
    <t>Dodávka</t>
  </si>
  <si>
    <t>Doprava 3,60%, Přesun 1,00%</t>
  </si>
  <si>
    <t>Montáž - materiál</t>
  </si>
  <si>
    <t>Montáž - práce</t>
  </si>
  <si>
    <t>Mezisoučet 1</t>
  </si>
  <si>
    <t>PPV 6,00% z montáže: materiál + práce</t>
  </si>
  <si>
    <t>Nátěry</t>
  </si>
  <si>
    <t>Zemní práce</t>
  </si>
  <si>
    <t>PPV 0,00% z nátěrů a zemních prací</t>
  </si>
  <si>
    <t>Mezisoučet 2</t>
  </si>
  <si>
    <t>Dodav. dokumentace 0,00% z mezisoučtu 2</t>
  </si>
  <si>
    <t>Rizika a pojištění 0,00% z mezisoučtu 2</t>
  </si>
  <si>
    <t>Opravy v záruce 0,00% z mezisoučtu 1</t>
  </si>
  <si>
    <t>Základní náklady celkem</t>
  </si>
  <si>
    <t>Vedlejší náklady</t>
  </si>
  <si>
    <t>GZS 0,00% z pravé strany mezisoučtu 2</t>
  </si>
  <si>
    <t>Provozní vlivy 0,00% z pravé strany mezisoučtu 2</t>
  </si>
  <si>
    <t>Vedlejší náklady celkem</t>
  </si>
  <si>
    <t>Kompletační činnost</t>
  </si>
  <si>
    <t>Náklady celkem</t>
  </si>
  <si>
    <t>Základ a hodnota DPH 21%</t>
  </si>
  <si>
    <t>Základ a hodnota DPH 15%</t>
  </si>
  <si>
    <t>Náklady celkem s DPH</t>
  </si>
  <si>
    <t>Roční nárůst cen 0,00%</t>
  </si>
  <si>
    <t>Součty odstavců</t>
  </si>
  <si>
    <t>Seznam výrobců</t>
  </si>
  <si>
    <t>=PRODUCERS()</t>
  </si>
  <si>
    <t>Jistič 1x6A char. B</t>
  </si>
  <si>
    <t>Jistič 3x32A char. B</t>
  </si>
  <si>
    <t>CYKY-J 5x10</t>
  </si>
  <si>
    <t>Bezhalogenový kabel 3Jx1,5</t>
  </si>
  <si>
    <t>H07V-K 10 ZŽ</t>
  </si>
  <si>
    <t>UV stabilní elektroinstalační trubka ohebná, vel. 32</t>
  </si>
  <si>
    <t>Žlab kabelový drátěný 35x200</t>
  </si>
  <si>
    <t>Spojka kabelového žlabu</t>
  </si>
  <si>
    <t>Podpěra na stěnu</t>
  </si>
  <si>
    <t>10</t>
  </si>
  <si>
    <t>Kotva požárně odolná</t>
  </si>
  <si>
    <t xml:space="preserve">KABELOVÝ ŽEBŘÍK </t>
  </si>
  <si>
    <t>DÉLKA 3 M VČETNĚ SPOJEK</t>
  </si>
  <si>
    <t>A SPOJOVACÍHO MAT.</t>
  </si>
  <si>
    <t>11</t>
  </si>
  <si>
    <t>žebřík 200/60</t>
  </si>
  <si>
    <t>Montáž roštů a lávek, typových bez stojiny a výložníků ostatních, šířky</t>
  </si>
  <si>
    <t>12</t>
  </si>
  <si>
    <t xml:space="preserve"> do 200 mm</t>
  </si>
  <si>
    <t>020131</t>
  </si>
  <si>
    <t>Elektroměr 3f, úředně ověřený, na DIN</t>
  </si>
  <si>
    <t>13</t>
  </si>
  <si>
    <t>14</t>
  </si>
  <si>
    <t>16</t>
  </si>
  <si>
    <t>24.3.2020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</si>
</sst>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38"/>
      <scheme val="minor"/>
    </font>
    <font>
      <sz val="9"/>
      <color rgb="FF000000"/>
      <name val="Arial"/>
      <family val="2"/>
      <charset val="238"/>
    </font>
    <font>
      <b/>
      <sz val="11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b/>
      <sz val="9"/>
      <color rgb="FF000000"/>
      <name val="Arial"/>
      <family val="2"/>
      <charset val="238"/>
    </font>
    <font>
      <i/>
      <sz val="10"/>
      <color rgb="FF000000"/>
      <name val="Arial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rgb="FFF0F0F0"/>
        <bgColor indexed="64"/>
      </patternFill>
    </fill>
    <fill>
      <patternFill patternType="solid">
        <fgColor rgb="FFBFEBFF"/>
        <bgColor indexed="64"/>
      </patternFill>
    </fill>
    <fill>
      <patternFill patternType="solid">
        <fgColor rgb="FFE0FEE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EAFF"/>
        <bgColor indexed="64"/>
      </patternFill>
    </fill>
    <fill>
      <patternFill patternType="solid">
        <fgColor rgb="FFFFFFE0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1">
    <xf numFmtId="0" fontId="0" fillId="0" borderId="0"/>
  </cellStyleXfs>
  <cellXfs count="27">
    <xf numFmtId="0" fontId="0" fillId="0" borderId="0" xfId="0"/>
    <xf numFmtId="49" fontId="0" fillId="0" borderId="0" xfId="0" applyNumberFormat="1"/>
    <xf numFmtId="49" fontId="1" fillId="2" borderId="1" xfId="0" applyNumberFormat="1" applyFont="1" applyFill="1" applyBorder="1" applyAlignment="1">
      <alignment horizontal="left"/>
    </xf>
    <xf numFmtId="0" fontId="0" fillId="0" borderId="1" xfId="0" applyBorder="1"/>
    <xf numFmtId="49" fontId="2" fillId="3" borderId="1" xfId="0" applyNumberFormat="1" applyFont="1" applyFill="1" applyBorder="1" applyAlignment="1">
      <alignment horizontal="left"/>
    </xf>
    <xf numFmtId="49" fontId="3" fillId="4" borderId="1" xfId="0" applyNumberFormat="1" applyFont="1" applyFill="1" applyBorder="1" applyAlignment="1">
      <alignment horizontal="left"/>
    </xf>
    <xf numFmtId="49" fontId="1" fillId="5" borderId="1" xfId="0" applyNumberFormat="1" applyFont="1" applyFill="1" applyBorder="1" applyAlignment="1">
      <alignment horizontal="left"/>
    </xf>
    <xf numFmtId="49" fontId="4" fillId="6" borderId="1" xfId="0" applyNumberFormat="1" applyFont="1" applyFill="1" applyBorder="1" applyAlignment="1">
      <alignment horizontal="left"/>
    </xf>
    <xf numFmtId="49" fontId="1" fillId="2" borderId="1" xfId="0" applyNumberFormat="1" applyFont="1" applyFill="1" applyBorder="1" applyAlignment="1">
      <alignment horizontal="left" wrapText="1"/>
    </xf>
    <xf numFmtId="0" fontId="0" fillId="0" borderId="0" xfId="0" applyProtection="1"/>
    <xf numFmtId="4" fontId="0" fillId="0" borderId="0" xfId="0" applyNumberFormat="1"/>
    <xf numFmtId="4" fontId="1" fillId="2" borderId="1" xfId="0" applyNumberFormat="1" applyFont="1" applyFill="1" applyBorder="1" applyAlignment="1">
      <alignment horizontal="left"/>
    </xf>
    <xf numFmtId="4" fontId="2" fillId="3" borderId="1" xfId="0" applyNumberFormat="1" applyFont="1" applyFill="1" applyBorder="1" applyAlignment="1">
      <alignment horizontal="right"/>
    </xf>
    <xf numFmtId="4" fontId="1" fillId="5" borderId="1" xfId="0" applyNumberFormat="1" applyFont="1" applyFill="1" applyBorder="1" applyAlignment="1">
      <alignment horizontal="right"/>
    </xf>
    <xf numFmtId="49" fontId="5" fillId="7" borderId="1" xfId="0" applyNumberFormat="1" applyFont="1" applyFill="1" applyBorder="1" applyAlignment="1">
      <alignment horizontal="left"/>
    </xf>
    <xf numFmtId="4" fontId="5" fillId="7" borderId="1" xfId="0" applyNumberFormat="1" applyFont="1" applyFill="1" applyBorder="1" applyAlignment="1">
      <alignment horizontal="right"/>
    </xf>
    <xf numFmtId="4" fontId="3" fillId="4" borderId="1" xfId="0" applyNumberFormat="1" applyFont="1" applyFill="1" applyBorder="1" applyAlignment="1">
      <alignment horizontal="right"/>
    </xf>
    <xf numFmtId="4" fontId="4" fillId="6" borderId="1" xfId="0" applyNumberFormat="1" applyFont="1" applyFill="1" applyBorder="1" applyAlignment="1">
      <alignment horizontal="right"/>
    </xf>
    <xf numFmtId="49" fontId="3" fillId="4" borderId="1" xfId="0" applyNumberFormat="1" applyFont="1" applyFill="1" applyBorder="1" applyAlignment="1">
      <alignment horizontal="center"/>
    </xf>
    <xf numFmtId="4" fontId="3" fillId="4" borderId="1" xfId="0" applyNumberFormat="1" applyFont="1" applyFill="1" applyBorder="1" applyAlignment="1">
      <alignment horizontal="center"/>
    </xf>
    <xf numFmtId="4" fontId="1" fillId="5" borderId="1" xfId="0" applyNumberFormat="1" applyFont="1" applyFill="1" applyBorder="1" applyAlignment="1">
      <alignment horizontal="center"/>
    </xf>
    <xf numFmtId="4" fontId="5" fillId="7" borderId="1" xfId="0" applyNumberFormat="1" applyFont="1" applyFill="1" applyBorder="1" applyAlignment="1">
      <alignment horizontal="left"/>
    </xf>
    <xf numFmtId="49" fontId="1" fillId="8" borderId="1" xfId="0" applyNumberFormat="1" applyFont="1" applyFill="1" applyBorder="1" applyAlignment="1">
      <alignment horizontal="left"/>
    </xf>
    <xf numFmtId="4" fontId="1" fillId="8" borderId="1" xfId="0" applyNumberFormat="1" applyFont="1" applyFill="1" applyBorder="1" applyAlignment="1">
      <alignment horizontal="right"/>
    </xf>
    <xf numFmtId="0" fontId="0" fillId="0" borderId="1" xfId="0" applyFill="1" applyBorder="1"/>
    <xf numFmtId="0" fontId="0" fillId="0" borderId="0" xfId="0" applyFill="1" applyProtection="1"/>
    <xf numFmtId="0" fontId="0" fillId="0" borderId="0" xfId="0" applyFill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40"/>
  <sheetViews>
    <sheetView tabSelected="1" topLeftCell="A7" workbookViewId="0">
      <selection activeCell="B38" sqref="B38"/>
    </sheetView>
  </sheetViews>
  <sheetFormatPr defaultRowHeight="15" x14ac:dyDescent="0.25"/>
  <cols>
    <col min="1" max="1" width="39.28515625" style="1" bestFit="1" customWidth="1"/>
    <col min="2" max="2" width="15" style="10" bestFit="1" customWidth="1"/>
    <col min="3" max="3" width="10.140625" style="10" bestFit="1" customWidth="1"/>
    <col min="6" max="6" width="0" style="9" hidden="1" customWidth="1"/>
  </cols>
  <sheetData>
    <row r="1" spans="1:4" x14ac:dyDescent="0.25">
      <c r="A1" s="2" t="s">
        <v>0</v>
      </c>
      <c r="B1" s="11" t="s">
        <v>83</v>
      </c>
      <c r="C1" s="11" t="s">
        <v>84</v>
      </c>
      <c r="D1" s="3"/>
    </row>
    <row r="2" spans="1:4" x14ac:dyDescent="0.25">
      <c r="A2" s="5" t="s">
        <v>85</v>
      </c>
      <c r="B2" s="16"/>
      <c r="C2" s="16"/>
      <c r="D2" s="3"/>
    </row>
    <row r="3" spans="1:4" x14ac:dyDescent="0.25">
      <c r="A3" s="6" t="s">
        <v>86</v>
      </c>
      <c r="B3" s="13">
        <f>(Rozpočet!F28)</f>
        <v>0</v>
      </c>
      <c r="C3" s="13"/>
      <c r="D3" s="3"/>
    </row>
    <row r="4" spans="1:4" x14ac:dyDescent="0.25">
      <c r="A4" s="6" t="s">
        <v>87</v>
      </c>
      <c r="B4" s="13">
        <f>B3 * Parametry!B16 / 100</f>
        <v>0</v>
      </c>
      <c r="C4" s="13">
        <f>B3 * Parametry!B17 / 100</f>
        <v>0</v>
      </c>
      <c r="D4" s="3"/>
    </row>
    <row r="5" spans="1:4" x14ac:dyDescent="0.25">
      <c r="A5" s="6" t="s">
        <v>88</v>
      </c>
      <c r="B5" s="13"/>
      <c r="C5" s="13">
        <f>0 + 0</f>
        <v>0</v>
      </c>
      <c r="D5" s="3"/>
    </row>
    <row r="6" spans="1:4" x14ac:dyDescent="0.25">
      <c r="A6" s="6" t="s">
        <v>89</v>
      </c>
      <c r="B6" s="13"/>
      <c r="C6" s="13">
        <f>(Rozpočet!I28) + 0 + 0</f>
        <v>0</v>
      </c>
      <c r="D6" s="3"/>
    </row>
    <row r="7" spans="1:4" x14ac:dyDescent="0.25">
      <c r="A7" s="7" t="s">
        <v>90</v>
      </c>
      <c r="B7" s="17">
        <f>B3 + B4</f>
        <v>0</v>
      </c>
      <c r="C7" s="17">
        <f>C3 + C4 + C5 + C6</f>
        <v>0</v>
      </c>
      <c r="D7" s="3"/>
    </row>
    <row r="8" spans="1:4" x14ac:dyDescent="0.25">
      <c r="A8" s="6" t="s">
        <v>91</v>
      </c>
      <c r="B8" s="13"/>
      <c r="C8" s="13">
        <f>(C5 + C6) * Parametry!B18 / 100</f>
        <v>0</v>
      </c>
      <c r="D8" s="3"/>
    </row>
    <row r="9" spans="1:4" x14ac:dyDescent="0.25">
      <c r="A9" s="6" t="s">
        <v>92</v>
      </c>
      <c r="B9" s="13"/>
      <c r="C9" s="13">
        <f>0 + 0</f>
        <v>0</v>
      </c>
      <c r="D9" s="3"/>
    </row>
    <row r="10" spans="1:4" x14ac:dyDescent="0.25">
      <c r="A10" s="6" t="s">
        <v>93</v>
      </c>
      <c r="B10" s="13"/>
      <c r="C10" s="13">
        <f>0 + 0</f>
        <v>0</v>
      </c>
      <c r="D10" s="3"/>
    </row>
    <row r="11" spans="1:4" x14ac:dyDescent="0.25">
      <c r="A11" s="6" t="s">
        <v>94</v>
      </c>
      <c r="B11" s="13"/>
      <c r="C11" s="13">
        <f>(C9 + C10) * Parametry!B19 / 100</f>
        <v>0</v>
      </c>
      <c r="D11" s="3"/>
    </row>
    <row r="12" spans="1:4" x14ac:dyDescent="0.25">
      <c r="A12" s="7" t="s">
        <v>95</v>
      </c>
      <c r="B12" s="17">
        <f>B7</f>
        <v>0</v>
      </c>
      <c r="C12" s="17">
        <f>C7 + C8 + C9 + C10 + C11</f>
        <v>0</v>
      </c>
      <c r="D12" s="3"/>
    </row>
    <row r="13" spans="1:4" x14ac:dyDescent="0.25">
      <c r="A13" s="6" t="s">
        <v>96</v>
      </c>
      <c r="B13" s="13"/>
      <c r="C13" s="13">
        <f>(B12 + C12) * Parametry!B20 / 100</f>
        <v>0</v>
      </c>
      <c r="D13" s="3"/>
    </row>
    <row r="14" spans="1:4" x14ac:dyDescent="0.25">
      <c r="A14" s="6" t="s">
        <v>97</v>
      </c>
      <c r="B14" s="13"/>
      <c r="C14" s="13">
        <f>(B12 + C12) * Parametry!B21 / 100</f>
        <v>0</v>
      </c>
      <c r="D14" s="3"/>
    </row>
    <row r="15" spans="1:4" x14ac:dyDescent="0.25">
      <c r="A15" s="6" t="s">
        <v>98</v>
      </c>
      <c r="B15" s="13"/>
      <c r="C15" s="13">
        <f>(B7 + C7) * Parametry!B22 / 100</f>
        <v>0</v>
      </c>
      <c r="D15" s="3"/>
    </row>
    <row r="16" spans="1:4" x14ac:dyDescent="0.25">
      <c r="A16" s="5" t="s">
        <v>99</v>
      </c>
      <c r="B16" s="16"/>
      <c r="C16" s="16">
        <f>B12 + C12 + C13 + C14 + C15</f>
        <v>0</v>
      </c>
      <c r="D16" s="3"/>
    </row>
    <row r="17" spans="1:4" x14ac:dyDescent="0.25">
      <c r="A17" s="6" t="s">
        <v>11</v>
      </c>
      <c r="B17" s="13"/>
      <c r="C17" s="13"/>
      <c r="D17" s="3"/>
    </row>
    <row r="18" spans="1:4" x14ac:dyDescent="0.25">
      <c r="A18" s="5" t="s">
        <v>100</v>
      </c>
      <c r="B18" s="16"/>
      <c r="C18" s="16"/>
      <c r="D18" s="3"/>
    </row>
    <row r="19" spans="1:4" x14ac:dyDescent="0.25">
      <c r="A19" s="6" t="s">
        <v>101</v>
      </c>
      <c r="B19" s="13"/>
      <c r="C19" s="13">
        <f>C12 * Parametry!B23 / 100</f>
        <v>0</v>
      </c>
      <c r="D19" s="3"/>
    </row>
    <row r="20" spans="1:4" x14ac:dyDescent="0.25">
      <c r="A20" s="6" t="s">
        <v>102</v>
      </c>
      <c r="B20" s="13"/>
      <c r="C20" s="13">
        <f>C12 * Parametry!B24 / 100</f>
        <v>0</v>
      </c>
      <c r="D20" s="3"/>
    </row>
    <row r="21" spans="1:4" x14ac:dyDescent="0.25">
      <c r="A21" s="5" t="s">
        <v>103</v>
      </c>
      <c r="B21" s="16"/>
      <c r="C21" s="16">
        <f>C19 + C20</f>
        <v>0</v>
      </c>
      <c r="D21" s="3"/>
    </row>
    <row r="22" spans="1:4" x14ac:dyDescent="0.25">
      <c r="A22" s="6" t="s">
        <v>104</v>
      </c>
      <c r="B22" s="13"/>
      <c r="C22" s="13">
        <f>Parametry!B25 * Parametry!B28 * (C16 * Parametry!B27)^Parametry!B26</f>
        <v>0</v>
      </c>
      <c r="D22" s="3"/>
    </row>
    <row r="23" spans="1:4" x14ac:dyDescent="0.25">
      <c r="A23" s="6" t="s">
        <v>11</v>
      </c>
      <c r="B23" s="13"/>
      <c r="C23" s="13"/>
      <c r="D23" s="3"/>
    </row>
    <row r="24" spans="1:4" x14ac:dyDescent="0.25">
      <c r="A24" s="4" t="s">
        <v>105</v>
      </c>
      <c r="B24" s="12"/>
      <c r="C24" s="12">
        <f>C16 + C21 + C22</f>
        <v>0</v>
      </c>
      <c r="D24" s="3"/>
    </row>
    <row r="25" spans="1:4" x14ac:dyDescent="0.25">
      <c r="A25" s="6" t="s">
        <v>106</v>
      </c>
      <c r="B25" s="13">
        <f>(SUM(Rozpočet!F3:F27)) + (SUM(Rozpočet!I3:I27)) + B4 + C4 + C8 + C11 + C13 + C14 + C15 + C21 + C22</f>
        <v>0</v>
      </c>
      <c r="C25" s="13">
        <f>B25 * Parametry!B31 / 100</f>
        <v>0</v>
      </c>
      <c r="D25" s="3"/>
    </row>
    <row r="26" spans="1:4" x14ac:dyDescent="0.25">
      <c r="A26" s="6" t="s">
        <v>107</v>
      </c>
      <c r="B26" s="13">
        <f>(SUM(Rozpočet!F6,Rozpočet!F9,Rozpočet!F22,Rozpočet!F24,Rozpočet!F26)) + (SUM(Rozpočet!I6,Rozpočet!I9,Rozpočet!I22,Rozpočet!I24,Rozpočet!I26))</f>
        <v>0</v>
      </c>
      <c r="C26" s="13">
        <f>B26 * Parametry!B32 / 100</f>
        <v>0</v>
      </c>
      <c r="D26" s="3"/>
    </row>
    <row r="27" spans="1:4" x14ac:dyDescent="0.25">
      <c r="A27" s="4" t="s">
        <v>108</v>
      </c>
      <c r="B27" s="12"/>
      <c r="C27" s="12">
        <f>C24 + C25 + C26</f>
        <v>0</v>
      </c>
      <c r="D27" s="3"/>
    </row>
    <row r="28" spans="1:4" x14ac:dyDescent="0.25">
      <c r="A28" s="6" t="s">
        <v>11</v>
      </c>
      <c r="B28" s="13"/>
      <c r="C28" s="13"/>
      <c r="D28" s="3"/>
    </row>
    <row r="29" spans="1:4" x14ac:dyDescent="0.25">
      <c r="A29" s="6" t="s">
        <v>109</v>
      </c>
      <c r="B29" s="13"/>
      <c r="C29" s="13">
        <f>C24 * Parametry!B29 / 100</f>
        <v>0</v>
      </c>
      <c r="D29" s="3"/>
    </row>
    <row r="30" spans="1:4" x14ac:dyDescent="0.25">
      <c r="A30" s="6" t="s">
        <v>109</v>
      </c>
      <c r="B30" s="13"/>
      <c r="C30" s="13">
        <f>C24 * Parametry!B30 / 100</f>
        <v>0</v>
      </c>
      <c r="D30" s="3"/>
    </row>
    <row r="31" spans="1:4" x14ac:dyDescent="0.25">
      <c r="A31" s="5" t="s">
        <v>110</v>
      </c>
      <c r="B31" s="18" t="s">
        <v>50</v>
      </c>
      <c r="C31" s="18" t="s">
        <v>53</v>
      </c>
      <c r="D31" s="3"/>
    </row>
    <row r="32" spans="1:4" x14ac:dyDescent="0.25">
      <c r="A32" s="6" t="s">
        <v>59</v>
      </c>
      <c r="B32" s="13">
        <f>(Rozpočet!F28)</f>
        <v>0</v>
      </c>
      <c r="C32" s="13">
        <f>(Rozpočet!I28)</f>
        <v>0</v>
      </c>
      <c r="D32" s="3"/>
    </row>
    <row r="33" spans="1:4" x14ac:dyDescent="0.25">
      <c r="A33" s="6" t="s">
        <v>11</v>
      </c>
      <c r="B33" s="13"/>
      <c r="C33" s="13"/>
      <c r="D33" s="3"/>
    </row>
    <row r="34" spans="1:4" x14ac:dyDescent="0.25">
      <c r="A34" s="5" t="s">
        <v>111</v>
      </c>
      <c r="B34" s="18" t="s">
        <v>112</v>
      </c>
      <c r="C34" s="19"/>
      <c r="D34" s="3"/>
    </row>
    <row r="35" spans="1:4" x14ac:dyDescent="0.25">
      <c r="A35" s="6"/>
      <c r="B35" s="20"/>
      <c r="C35" s="13"/>
      <c r="D35" s="3"/>
    </row>
    <row r="36" spans="1:4" x14ac:dyDescent="0.25">
      <c r="A36" s="6"/>
      <c r="B36" s="20"/>
      <c r="C36" s="13"/>
      <c r="D36" s="3"/>
    </row>
    <row r="37" spans="1:4" x14ac:dyDescent="0.25">
      <c r="A37" s="6"/>
      <c r="B37" s="20"/>
      <c r="C37" s="13"/>
      <c r="D37" s="3"/>
    </row>
    <row r="38" spans="1:4" x14ac:dyDescent="0.25">
      <c r="A38" s="6"/>
      <c r="B38" s="20"/>
      <c r="C38" s="13"/>
      <c r="D38" s="3"/>
    </row>
    <row r="39" spans="1:4" x14ac:dyDescent="0.25">
      <c r="A39" s="6" t="s">
        <v>11</v>
      </c>
      <c r="B39" s="13"/>
      <c r="C39" s="13"/>
      <c r="D39" s="3"/>
    </row>
    <row r="40" spans="1:4" x14ac:dyDescent="0.25">
      <c r="A40" s="6" t="s">
        <v>11</v>
      </c>
      <c r="B40" s="13"/>
      <c r="C40" s="13"/>
      <c r="D40" s="3"/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P29"/>
  <sheetViews>
    <sheetView workbookViewId="0">
      <selection activeCell="G24" sqref="G24"/>
    </sheetView>
  </sheetViews>
  <sheetFormatPr defaultRowHeight="15" x14ac:dyDescent="0.25"/>
  <cols>
    <col min="1" max="1" width="6.140625" style="1" bestFit="1" customWidth="1"/>
    <col min="2" max="2" width="109.28515625" style="1" bestFit="1" customWidth="1"/>
    <col min="3" max="3" width="3.140625" style="1" bestFit="1" customWidth="1"/>
    <col min="4" max="4" width="6.42578125" style="10" bestFit="1" customWidth="1"/>
    <col min="5" max="5" width="7.140625" style="10" bestFit="1" customWidth="1"/>
    <col min="6" max="6" width="13.42578125" style="10" bestFit="1" customWidth="1"/>
    <col min="7" max="7" width="14.42578125" style="1" bestFit="1" customWidth="1"/>
    <col min="8" max="8" width="7.85546875" style="10" bestFit="1" customWidth="1"/>
    <col min="9" max="9" width="12.5703125" style="10" bestFit="1" customWidth="1"/>
    <col min="10" max="10" width="7.85546875" style="10" bestFit="1" customWidth="1"/>
    <col min="11" max="11" width="11.42578125" style="10" bestFit="1" customWidth="1"/>
    <col min="12" max="13" width="10.7109375" style="1" bestFit="1" customWidth="1"/>
    <col min="16" max="16" width="0" style="9" hidden="1" customWidth="1"/>
  </cols>
  <sheetData>
    <row r="1" spans="1:16" x14ac:dyDescent="0.25">
      <c r="A1" s="2" t="s">
        <v>47</v>
      </c>
      <c r="B1" s="2" t="s">
        <v>0</v>
      </c>
      <c r="C1" s="2" t="s">
        <v>48</v>
      </c>
      <c r="D1" s="11" t="s">
        <v>49</v>
      </c>
      <c r="E1" s="11" t="s">
        <v>50</v>
      </c>
      <c r="F1" s="11" t="s">
        <v>51</v>
      </c>
      <c r="G1" s="2" t="s">
        <v>52</v>
      </c>
      <c r="H1" s="11" t="s">
        <v>53</v>
      </c>
      <c r="I1" s="11" t="s">
        <v>54</v>
      </c>
      <c r="J1" s="11" t="s">
        <v>55</v>
      </c>
      <c r="K1" s="11" t="s">
        <v>56</v>
      </c>
      <c r="L1" s="2" t="s">
        <v>57</v>
      </c>
      <c r="M1" s="2" t="s">
        <v>58</v>
      </c>
      <c r="N1" s="3"/>
      <c r="O1" s="3"/>
    </row>
    <row r="2" spans="1:16" x14ac:dyDescent="0.25">
      <c r="A2" s="4" t="s">
        <v>11</v>
      </c>
      <c r="B2" s="4" t="s">
        <v>59</v>
      </c>
      <c r="C2" s="4" t="s">
        <v>11</v>
      </c>
      <c r="D2" s="12"/>
      <c r="E2" s="12"/>
      <c r="F2" s="12"/>
      <c r="G2" s="4" t="s">
        <v>11</v>
      </c>
      <c r="H2" s="12"/>
      <c r="I2" s="12"/>
      <c r="J2" s="12"/>
      <c r="K2" s="12"/>
      <c r="L2" s="4" t="s">
        <v>11</v>
      </c>
      <c r="M2" s="4" t="s">
        <v>11</v>
      </c>
      <c r="N2" s="3"/>
      <c r="O2" s="3"/>
    </row>
    <row r="3" spans="1:16" x14ac:dyDescent="0.25">
      <c r="A3" s="6" t="s">
        <v>60</v>
      </c>
      <c r="B3" s="6" t="s">
        <v>113</v>
      </c>
      <c r="C3" s="6" t="s">
        <v>61</v>
      </c>
      <c r="D3" s="13">
        <v>6</v>
      </c>
      <c r="E3" s="13">
        <v>0</v>
      </c>
      <c r="F3" s="13">
        <f>D3*E3</f>
        <v>0</v>
      </c>
      <c r="G3" s="6" t="s">
        <v>11</v>
      </c>
      <c r="H3" s="13">
        <v>0</v>
      </c>
      <c r="I3" s="13">
        <f>D3*H3</f>
        <v>0</v>
      </c>
      <c r="J3" s="13">
        <f t="shared" ref="J3:K5" si="0">E3+H3</f>
        <v>0</v>
      </c>
      <c r="K3" s="13">
        <f t="shared" si="0"/>
        <v>0</v>
      </c>
      <c r="L3" s="6" t="s">
        <v>11</v>
      </c>
      <c r="M3" s="6" t="s">
        <v>11</v>
      </c>
      <c r="N3" s="3"/>
      <c r="O3" s="3"/>
    </row>
    <row r="4" spans="1:16" s="26" customFormat="1" x14ac:dyDescent="0.25">
      <c r="A4" s="22" t="s">
        <v>62</v>
      </c>
      <c r="B4" s="22" t="s">
        <v>114</v>
      </c>
      <c r="C4" s="22" t="s">
        <v>61</v>
      </c>
      <c r="D4" s="23">
        <v>3</v>
      </c>
      <c r="E4" s="23">
        <v>0</v>
      </c>
      <c r="F4" s="23">
        <f>D4*E4</f>
        <v>0</v>
      </c>
      <c r="G4" s="22" t="s">
        <v>11</v>
      </c>
      <c r="H4" s="23">
        <v>0</v>
      </c>
      <c r="I4" s="23">
        <f>D4*H4</f>
        <v>0</v>
      </c>
      <c r="J4" s="23">
        <f t="shared" si="0"/>
        <v>0</v>
      </c>
      <c r="K4" s="23">
        <f t="shared" si="0"/>
        <v>0</v>
      </c>
      <c r="L4" s="22" t="s">
        <v>11</v>
      </c>
      <c r="M4" s="22" t="s">
        <v>11</v>
      </c>
      <c r="N4" s="24"/>
      <c r="O4" s="24"/>
      <c r="P4" s="25"/>
    </row>
    <row r="5" spans="1:16" x14ac:dyDescent="0.25">
      <c r="A5" s="22" t="s">
        <v>64</v>
      </c>
      <c r="B5" s="22" t="s">
        <v>133</v>
      </c>
      <c r="C5" s="22" t="s">
        <v>61</v>
      </c>
      <c r="D5" s="23">
        <v>3</v>
      </c>
      <c r="E5" s="23">
        <v>0</v>
      </c>
      <c r="F5" s="23">
        <f>D5*E5</f>
        <v>0</v>
      </c>
      <c r="G5" s="22" t="s">
        <v>11</v>
      </c>
      <c r="H5" s="23">
        <v>0</v>
      </c>
      <c r="I5" s="23">
        <f>D5*H5</f>
        <v>0</v>
      </c>
      <c r="J5" s="23">
        <f t="shared" si="0"/>
        <v>0</v>
      </c>
      <c r="K5" s="23">
        <f t="shared" si="0"/>
        <v>0</v>
      </c>
      <c r="L5" s="22" t="s">
        <v>11</v>
      </c>
      <c r="M5" s="22" t="s">
        <v>11</v>
      </c>
      <c r="N5" s="3"/>
      <c r="O5" s="3"/>
    </row>
    <row r="6" spans="1:16" x14ac:dyDescent="0.25">
      <c r="A6" s="14" t="s">
        <v>11</v>
      </c>
      <c r="B6" s="14" t="s">
        <v>63</v>
      </c>
      <c r="C6" s="14" t="s">
        <v>11</v>
      </c>
      <c r="D6" s="15"/>
      <c r="E6" s="15"/>
      <c r="F6" s="15"/>
      <c r="G6" s="14" t="s">
        <v>11</v>
      </c>
      <c r="H6" s="15"/>
      <c r="I6" s="15"/>
      <c r="J6" s="15"/>
      <c r="K6" s="15"/>
      <c r="L6" s="14" t="s">
        <v>11</v>
      </c>
      <c r="M6" s="14" t="s">
        <v>11</v>
      </c>
      <c r="N6" s="3"/>
      <c r="O6" s="3"/>
    </row>
    <row r="7" spans="1:16" s="26" customFormat="1" x14ac:dyDescent="0.25">
      <c r="A7" s="22" t="s">
        <v>66</v>
      </c>
      <c r="B7" s="22" t="s">
        <v>115</v>
      </c>
      <c r="C7" s="22" t="s">
        <v>65</v>
      </c>
      <c r="D7" s="23">
        <v>255</v>
      </c>
      <c r="E7" s="23">
        <v>0</v>
      </c>
      <c r="F7" s="23">
        <f>D7*E7</f>
        <v>0</v>
      </c>
      <c r="G7" s="22" t="s">
        <v>11</v>
      </c>
      <c r="H7" s="23">
        <v>0</v>
      </c>
      <c r="I7" s="23">
        <f>D7*H7</f>
        <v>0</v>
      </c>
      <c r="J7" s="23">
        <f>E7+H7</f>
        <v>0</v>
      </c>
      <c r="K7" s="23">
        <f>F7+I7</f>
        <v>0</v>
      </c>
      <c r="L7" s="22" t="s">
        <v>11</v>
      </c>
      <c r="M7" s="22" t="s">
        <v>11</v>
      </c>
      <c r="N7" s="24"/>
      <c r="O7" s="24"/>
      <c r="P7" s="25"/>
    </row>
    <row r="8" spans="1:16" x14ac:dyDescent="0.25">
      <c r="A8" s="6" t="s">
        <v>68</v>
      </c>
      <c r="B8" s="6" t="s">
        <v>116</v>
      </c>
      <c r="C8" s="6" t="s">
        <v>65</v>
      </c>
      <c r="D8" s="13">
        <v>320</v>
      </c>
      <c r="E8" s="13">
        <v>0</v>
      </c>
      <c r="F8" s="13">
        <f>D8*E8</f>
        <v>0</v>
      </c>
      <c r="G8" s="6" t="s">
        <v>11</v>
      </c>
      <c r="H8" s="13">
        <v>0</v>
      </c>
      <c r="I8" s="13">
        <f>D8*H8</f>
        <v>0</v>
      </c>
      <c r="J8" s="13">
        <f>E8+H8</f>
        <v>0</v>
      </c>
      <c r="K8" s="13">
        <f>F8+I8</f>
        <v>0</v>
      </c>
      <c r="L8" s="6" t="s">
        <v>11</v>
      </c>
      <c r="M8" s="6" t="s">
        <v>11</v>
      </c>
      <c r="N8" s="3"/>
      <c r="O8" s="3"/>
    </row>
    <row r="9" spans="1:16" x14ac:dyDescent="0.25">
      <c r="A9" s="14" t="s">
        <v>11</v>
      </c>
      <c r="B9" s="14" t="s">
        <v>67</v>
      </c>
      <c r="C9" s="14" t="s">
        <v>11</v>
      </c>
      <c r="D9" s="15"/>
      <c r="E9" s="15"/>
      <c r="F9" s="15"/>
      <c r="G9" s="14" t="s">
        <v>11</v>
      </c>
      <c r="H9" s="15"/>
      <c r="I9" s="15"/>
      <c r="J9" s="15"/>
      <c r="K9" s="15"/>
      <c r="L9" s="14" t="s">
        <v>11</v>
      </c>
      <c r="M9" s="14" t="s">
        <v>11</v>
      </c>
      <c r="N9" s="3"/>
      <c r="O9" s="3"/>
    </row>
    <row r="10" spans="1:16" s="26" customFormat="1" x14ac:dyDescent="0.25">
      <c r="A10" s="22" t="s">
        <v>69</v>
      </c>
      <c r="B10" s="22" t="s">
        <v>117</v>
      </c>
      <c r="C10" s="22" t="s">
        <v>65</v>
      </c>
      <c r="D10" s="23">
        <v>40</v>
      </c>
      <c r="E10" s="23">
        <v>0</v>
      </c>
      <c r="F10" s="23">
        <f>D10*E10</f>
        <v>0</v>
      </c>
      <c r="G10" s="22" t="s">
        <v>11</v>
      </c>
      <c r="H10" s="23">
        <v>0</v>
      </c>
      <c r="I10" s="23">
        <f>D10*H10</f>
        <v>0</v>
      </c>
      <c r="J10" s="23">
        <f>E10+H10</f>
        <v>0</v>
      </c>
      <c r="K10" s="23">
        <f>F10+I10</f>
        <v>0</v>
      </c>
      <c r="L10" s="22" t="s">
        <v>11</v>
      </c>
      <c r="M10" s="22" t="s">
        <v>11</v>
      </c>
      <c r="N10" s="24"/>
      <c r="O10" s="24"/>
      <c r="P10" s="25"/>
    </row>
    <row r="11" spans="1:16" x14ac:dyDescent="0.25">
      <c r="A11" s="22" t="s">
        <v>71</v>
      </c>
      <c r="B11" s="22" t="s">
        <v>119</v>
      </c>
      <c r="C11" s="22" t="s">
        <v>65</v>
      </c>
      <c r="D11" s="23">
        <v>15</v>
      </c>
      <c r="E11" s="23">
        <v>0</v>
      </c>
      <c r="F11" s="23">
        <f t="shared" ref="F11:F14" si="1">D11*E11</f>
        <v>0</v>
      </c>
      <c r="G11" s="22" t="s">
        <v>11</v>
      </c>
      <c r="H11" s="23">
        <v>0</v>
      </c>
      <c r="I11" s="23">
        <f t="shared" ref="I11:I14" si="2">D11*H11</f>
        <v>0</v>
      </c>
      <c r="J11" s="23">
        <f t="shared" ref="J11:K14" si="3">E11+H11</f>
        <v>0</v>
      </c>
      <c r="K11" s="23">
        <f t="shared" si="3"/>
        <v>0</v>
      </c>
      <c r="L11" s="22" t="s">
        <v>11</v>
      </c>
      <c r="M11" s="22" t="s">
        <v>11</v>
      </c>
      <c r="N11" s="3"/>
      <c r="O11" s="3"/>
    </row>
    <row r="12" spans="1:16" x14ac:dyDescent="0.25">
      <c r="A12" s="22" t="s">
        <v>76</v>
      </c>
      <c r="B12" s="22" t="s">
        <v>120</v>
      </c>
      <c r="C12" s="22" t="s">
        <v>73</v>
      </c>
      <c r="D12" s="23">
        <v>10</v>
      </c>
      <c r="E12" s="23">
        <v>0</v>
      </c>
      <c r="F12" s="23">
        <f t="shared" si="1"/>
        <v>0</v>
      </c>
      <c r="G12" s="22" t="s">
        <v>11</v>
      </c>
      <c r="H12" s="23">
        <v>0</v>
      </c>
      <c r="I12" s="23">
        <f t="shared" si="2"/>
        <v>0</v>
      </c>
      <c r="J12" s="23">
        <f t="shared" si="3"/>
        <v>0</v>
      </c>
      <c r="K12" s="23">
        <f t="shared" si="3"/>
        <v>0</v>
      </c>
      <c r="L12" s="22" t="s">
        <v>11</v>
      </c>
      <c r="M12" s="22" t="s">
        <v>11</v>
      </c>
      <c r="N12" s="3"/>
      <c r="O12" s="3"/>
    </row>
    <row r="13" spans="1:16" x14ac:dyDescent="0.25">
      <c r="A13" s="22" t="s">
        <v>79</v>
      </c>
      <c r="B13" s="22" t="s">
        <v>121</v>
      </c>
      <c r="C13" s="22" t="s">
        <v>73</v>
      </c>
      <c r="D13" s="23">
        <v>10</v>
      </c>
      <c r="E13" s="23">
        <v>0</v>
      </c>
      <c r="F13" s="23">
        <f t="shared" si="1"/>
        <v>0</v>
      </c>
      <c r="G13" s="22" t="s">
        <v>11</v>
      </c>
      <c r="H13" s="23">
        <v>0</v>
      </c>
      <c r="I13" s="23">
        <f t="shared" si="2"/>
        <v>0</v>
      </c>
      <c r="J13" s="23">
        <f t="shared" si="3"/>
        <v>0</v>
      </c>
      <c r="K13" s="23">
        <f t="shared" si="3"/>
        <v>0</v>
      </c>
      <c r="L13" s="22" t="s">
        <v>11</v>
      </c>
      <c r="M13" s="22" t="s">
        <v>11</v>
      </c>
      <c r="N13" s="3"/>
      <c r="O13" s="3"/>
    </row>
    <row r="14" spans="1:16" x14ac:dyDescent="0.25">
      <c r="A14" s="22" t="s">
        <v>122</v>
      </c>
      <c r="B14" s="22" t="s">
        <v>123</v>
      </c>
      <c r="C14" s="22" t="s">
        <v>73</v>
      </c>
      <c r="D14" s="23">
        <v>20</v>
      </c>
      <c r="E14" s="23">
        <v>0</v>
      </c>
      <c r="F14" s="23">
        <f t="shared" si="1"/>
        <v>0</v>
      </c>
      <c r="G14" s="22" t="s">
        <v>11</v>
      </c>
      <c r="H14" s="23">
        <v>0</v>
      </c>
      <c r="I14" s="23">
        <f t="shared" si="2"/>
        <v>0</v>
      </c>
      <c r="J14" s="23">
        <f t="shared" si="3"/>
        <v>0</v>
      </c>
      <c r="K14" s="23">
        <f t="shared" si="3"/>
        <v>0</v>
      </c>
      <c r="L14" s="22" t="s">
        <v>11</v>
      </c>
      <c r="M14" s="22" t="s">
        <v>11</v>
      </c>
      <c r="N14" s="3"/>
      <c r="O14" s="3"/>
    </row>
    <row r="15" spans="1:16" x14ac:dyDescent="0.25">
      <c r="A15" s="14" t="s">
        <v>11</v>
      </c>
      <c r="B15" s="14" t="s">
        <v>124</v>
      </c>
      <c r="C15" s="14" t="s">
        <v>11</v>
      </c>
      <c r="D15" s="21"/>
      <c r="E15" s="21"/>
      <c r="F15" s="21"/>
      <c r="G15" s="14" t="s">
        <v>11</v>
      </c>
      <c r="H15" s="21"/>
      <c r="I15" s="21"/>
      <c r="J15" s="21"/>
      <c r="K15" s="21"/>
      <c r="L15" s="14" t="s">
        <v>11</v>
      </c>
      <c r="M15" s="14" t="s">
        <v>11</v>
      </c>
      <c r="N15" s="3"/>
      <c r="O15" s="3"/>
    </row>
    <row r="16" spans="1:16" x14ac:dyDescent="0.25">
      <c r="A16" s="14" t="s">
        <v>11</v>
      </c>
      <c r="B16" s="14" t="s">
        <v>125</v>
      </c>
      <c r="C16" s="14" t="s">
        <v>11</v>
      </c>
      <c r="D16" s="21"/>
      <c r="E16" s="21"/>
      <c r="F16" s="21"/>
      <c r="G16" s="14" t="s">
        <v>11</v>
      </c>
      <c r="H16" s="21"/>
      <c r="I16" s="21"/>
      <c r="J16" s="21"/>
      <c r="K16" s="21"/>
      <c r="L16" s="14" t="s">
        <v>11</v>
      </c>
      <c r="M16" s="14" t="s">
        <v>11</v>
      </c>
      <c r="N16" s="3"/>
      <c r="O16" s="3"/>
    </row>
    <row r="17" spans="1:16" x14ac:dyDescent="0.25">
      <c r="A17" s="14" t="s">
        <v>11</v>
      </c>
      <c r="B17" s="14" t="s">
        <v>126</v>
      </c>
      <c r="C17" s="14" t="s">
        <v>11</v>
      </c>
      <c r="D17" s="21"/>
      <c r="E17" s="21"/>
      <c r="F17" s="21"/>
      <c r="G17" s="14" t="s">
        <v>11</v>
      </c>
      <c r="H17" s="21"/>
      <c r="I17" s="21"/>
      <c r="J17" s="21"/>
      <c r="K17" s="21"/>
      <c r="L17" s="14" t="s">
        <v>11</v>
      </c>
      <c r="M17" s="14" t="s">
        <v>11</v>
      </c>
      <c r="N17" s="3"/>
      <c r="O17" s="3"/>
    </row>
    <row r="18" spans="1:16" x14ac:dyDescent="0.25">
      <c r="A18" s="22" t="s">
        <v>127</v>
      </c>
      <c r="B18" s="22" t="s">
        <v>128</v>
      </c>
      <c r="C18" s="22" t="s">
        <v>65</v>
      </c>
      <c r="D18" s="23">
        <v>30</v>
      </c>
      <c r="E18" s="23">
        <v>0</v>
      </c>
      <c r="F18" s="23">
        <f>D18*E18</f>
        <v>0</v>
      </c>
      <c r="G18" s="22" t="s">
        <v>11</v>
      </c>
      <c r="H18" s="23">
        <v>0</v>
      </c>
      <c r="I18" s="23">
        <f>D18*H18</f>
        <v>0</v>
      </c>
      <c r="J18" s="23">
        <f>E18+H18</f>
        <v>0</v>
      </c>
      <c r="K18" s="23">
        <f>F18+I18</f>
        <v>0</v>
      </c>
      <c r="L18" s="22" t="s">
        <v>11</v>
      </c>
      <c r="M18" s="22" t="s">
        <v>11</v>
      </c>
      <c r="N18" s="3"/>
      <c r="O18" s="3"/>
    </row>
    <row r="19" spans="1:16" x14ac:dyDescent="0.25">
      <c r="A19" s="14" t="s">
        <v>11</v>
      </c>
      <c r="B19" s="14" t="s">
        <v>129</v>
      </c>
      <c r="C19" s="14" t="s">
        <v>11</v>
      </c>
      <c r="D19" s="21"/>
      <c r="E19" s="21"/>
      <c r="F19" s="21"/>
      <c r="G19" s="14" t="s">
        <v>11</v>
      </c>
      <c r="H19" s="21"/>
      <c r="I19" s="21"/>
      <c r="J19" s="21"/>
      <c r="K19" s="21"/>
      <c r="L19" s="14" t="s">
        <v>11</v>
      </c>
      <c r="M19" s="14" t="s">
        <v>11</v>
      </c>
      <c r="N19" s="3"/>
      <c r="O19" s="3"/>
    </row>
    <row r="20" spans="1:16" x14ac:dyDescent="0.25">
      <c r="A20" s="22" t="s">
        <v>130</v>
      </c>
      <c r="B20" s="22" t="s">
        <v>131</v>
      </c>
      <c r="C20" s="22" t="s">
        <v>65</v>
      </c>
      <c r="D20" s="23">
        <v>30</v>
      </c>
      <c r="E20" s="23">
        <v>0</v>
      </c>
      <c r="F20" s="23">
        <f>D20*E20</f>
        <v>0</v>
      </c>
      <c r="G20" s="22" t="s">
        <v>132</v>
      </c>
      <c r="H20" s="23">
        <v>0</v>
      </c>
      <c r="I20" s="23">
        <f>D20*H20</f>
        <v>0</v>
      </c>
      <c r="J20" s="23">
        <f>E20+H20</f>
        <v>0</v>
      </c>
      <c r="K20" s="23">
        <f>F20+I20</f>
        <v>0</v>
      </c>
      <c r="L20" s="22" t="s">
        <v>11</v>
      </c>
      <c r="M20" s="22" t="s">
        <v>11</v>
      </c>
      <c r="N20" s="3"/>
      <c r="O20" s="3"/>
    </row>
    <row r="21" spans="1:16" s="26" customFormat="1" x14ac:dyDescent="0.25">
      <c r="A21" s="22" t="s">
        <v>134</v>
      </c>
      <c r="B21" s="22" t="s">
        <v>118</v>
      </c>
      <c r="C21" s="22" t="s">
        <v>65</v>
      </c>
      <c r="D21" s="23">
        <v>75</v>
      </c>
      <c r="E21" s="23">
        <v>0</v>
      </c>
      <c r="F21" s="23">
        <f>D21*E21</f>
        <v>0</v>
      </c>
      <c r="G21" s="22" t="s">
        <v>11</v>
      </c>
      <c r="H21" s="23">
        <v>0</v>
      </c>
      <c r="I21" s="23">
        <f>D21*H21</f>
        <v>0</v>
      </c>
      <c r="J21" s="23">
        <f>E21+H21</f>
        <v>0</v>
      </c>
      <c r="K21" s="23">
        <f>F21+I21</f>
        <v>0</v>
      </c>
      <c r="L21" s="22" t="s">
        <v>11</v>
      </c>
      <c r="M21" s="22" t="s">
        <v>11</v>
      </c>
      <c r="N21" s="24"/>
      <c r="O21" s="24"/>
      <c r="P21" s="25"/>
    </row>
    <row r="22" spans="1:16" x14ac:dyDescent="0.25">
      <c r="A22" s="14" t="s">
        <v>11</v>
      </c>
      <c r="B22" s="14" t="s">
        <v>70</v>
      </c>
      <c r="C22" s="14" t="s">
        <v>11</v>
      </c>
      <c r="D22" s="15"/>
      <c r="E22" s="15"/>
      <c r="F22" s="15"/>
      <c r="G22" s="14" t="s">
        <v>11</v>
      </c>
      <c r="H22" s="15"/>
      <c r="I22" s="15"/>
      <c r="J22" s="15"/>
      <c r="K22" s="15"/>
      <c r="L22" s="14" t="s">
        <v>11</v>
      </c>
      <c r="M22" s="14" t="s">
        <v>11</v>
      </c>
      <c r="N22" s="3"/>
      <c r="O22" s="3"/>
    </row>
    <row r="23" spans="1:16" x14ac:dyDescent="0.25">
      <c r="A23" s="6" t="s">
        <v>135</v>
      </c>
      <c r="B23" s="6" t="s">
        <v>72</v>
      </c>
      <c r="C23" s="6" t="s">
        <v>73</v>
      </c>
      <c r="D23" s="13">
        <v>6</v>
      </c>
      <c r="E23" s="13">
        <v>0</v>
      </c>
      <c r="F23" s="13">
        <f>D23*E23</f>
        <v>0</v>
      </c>
      <c r="G23" s="6" t="s">
        <v>74</v>
      </c>
      <c r="H23" s="13">
        <v>0</v>
      </c>
      <c r="I23" s="13">
        <f>D23*H23</f>
        <v>0</v>
      </c>
      <c r="J23" s="13">
        <f>E23+H23</f>
        <v>0</v>
      </c>
      <c r="K23" s="13">
        <f>F23+I23</f>
        <v>0</v>
      </c>
      <c r="L23" s="6" t="s">
        <v>11</v>
      </c>
      <c r="M23" s="6" t="s">
        <v>11</v>
      </c>
      <c r="N23" s="3"/>
      <c r="O23" s="3"/>
    </row>
    <row r="24" spans="1:16" x14ac:dyDescent="0.25">
      <c r="A24" s="14" t="s">
        <v>11</v>
      </c>
      <c r="B24" s="14" t="s">
        <v>75</v>
      </c>
      <c r="C24" s="14" t="s">
        <v>11</v>
      </c>
      <c r="D24" s="15"/>
      <c r="E24" s="15"/>
      <c r="F24" s="15"/>
      <c r="G24" s="14" t="s">
        <v>11</v>
      </c>
      <c r="H24" s="15"/>
      <c r="I24" s="15"/>
      <c r="J24" s="15"/>
      <c r="K24" s="15"/>
      <c r="L24" s="14" t="s">
        <v>11</v>
      </c>
      <c r="M24" s="14" t="s">
        <v>11</v>
      </c>
      <c r="N24" s="3"/>
      <c r="O24" s="3"/>
    </row>
    <row r="25" spans="1:16" x14ac:dyDescent="0.25">
      <c r="A25" s="6" t="s">
        <v>46</v>
      </c>
      <c r="B25" s="6" t="s">
        <v>72</v>
      </c>
      <c r="C25" s="6" t="s">
        <v>73</v>
      </c>
      <c r="D25" s="13">
        <v>3</v>
      </c>
      <c r="E25" s="13">
        <v>0</v>
      </c>
      <c r="F25" s="13">
        <f>D25*E25</f>
        <v>0</v>
      </c>
      <c r="G25" s="6" t="s">
        <v>77</v>
      </c>
      <c r="H25" s="13">
        <v>0</v>
      </c>
      <c r="I25" s="13">
        <f>D25*H25</f>
        <v>0</v>
      </c>
      <c r="J25" s="13">
        <f>E25+H25</f>
        <v>0</v>
      </c>
      <c r="K25" s="13">
        <f>F25+I25</f>
        <v>0</v>
      </c>
      <c r="L25" s="6" t="s">
        <v>11</v>
      </c>
      <c r="M25" s="6" t="s">
        <v>11</v>
      </c>
      <c r="N25" s="3"/>
      <c r="O25" s="3"/>
    </row>
    <row r="26" spans="1:16" x14ac:dyDescent="0.25">
      <c r="A26" s="14" t="s">
        <v>11</v>
      </c>
      <c r="B26" s="14" t="s">
        <v>78</v>
      </c>
      <c r="C26" s="14" t="s">
        <v>11</v>
      </c>
      <c r="D26" s="15"/>
      <c r="E26" s="15"/>
      <c r="F26" s="15"/>
      <c r="G26" s="14" t="s">
        <v>11</v>
      </c>
      <c r="H26" s="15"/>
      <c r="I26" s="15"/>
      <c r="J26" s="15"/>
      <c r="K26" s="15"/>
      <c r="L26" s="14" t="s">
        <v>11</v>
      </c>
      <c r="M26" s="14" t="s">
        <v>11</v>
      </c>
      <c r="N26" s="3"/>
      <c r="O26" s="3"/>
    </row>
    <row r="27" spans="1:16" x14ac:dyDescent="0.25">
      <c r="A27" s="6" t="s">
        <v>136</v>
      </c>
      <c r="B27" s="6" t="s">
        <v>80</v>
      </c>
      <c r="C27" s="6" t="s">
        <v>73</v>
      </c>
      <c r="D27" s="13">
        <v>1</v>
      </c>
      <c r="E27" s="13">
        <v>0</v>
      </c>
      <c r="F27" s="13">
        <f>D27*E27</f>
        <v>0</v>
      </c>
      <c r="G27" s="6" t="s">
        <v>81</v>
      </c>
      <c r="H27" s="13">
        <v>0</v>
      </c>
      <c r="I27" s="13">
        <f>D27*H27</f>
        <v>0</v>
      </c>
      <c r="J27" s="13">
        <f>E27+H27</f>
        <v>0</v>
      </c>
      <c r="K27" s="13">
        <f>F27+I27</f>
        <v>0</v>
      </c>
      <c r="L27" s="6" t="s">
        <v>11</v>
      </c>
      <c r="M27" s="6" t="s">
        <v>11</v>
      </c>
      <c r="N27" s="3"/>
      <c r="O27" s="3"/>
    </row>
    <row r="28" spans="1:16" x14ac:dyDescent="0.25">
      <c r="A28" s="4" t="s">
        <v>11</v>
      </c>
      <c r="B28" s="4" t="s">
        <v>82</v>
      </c>
      <c r="C28" s="4" t="s">
        <v>11</v>
      </c>
      <c r="D28" s="12"/>
      <c r="E28" s="12"/>
      <c r="F28" s="12">
        <f>SUM(F3:F27)</f>
        <v>0</v>
      </c>
      <c r="G28" s="4" t="s">
        <v>11</v>
      </c>
      <c r="H28" s="12"/>
      <c r="I28" s="12">
        <f>SUM(I3:I27)</f>
        <v>0</v>
      </c>
      <c r="J28" s="12"/>
      <c r="K28" s="12">
        <f>SUM(K3:K27)</f>
        <v>0</v>
      </c>
      <c r="L28" s="4" t="s">
        <v>11</v>
      </c>
      <c r="M28" s="4" t="s">
        <v>11</v>
      </c>
      <c r="N28" s="3"/>
      <c r="O28" s="3"/>
    </row>
    <row r="29" spans="1:16" x14ac:dyDescent="0.25">
      <c r="A29" s="6" t="s">
        <v>11</v>
      </c>
      <c r="B29" s="6" t="s">
        <v>11</v>
      </c>
      <c r="C29" s="6" t="s">
        <v>11</v>
      </c>
      <c r="D29" s="13"/>
      <c r="E29" s="13"/>
      <c r="F29" s="13"/>
      <c r="G29" s="6" t="s">
        <v>11</v>
      </c>
      <c r="H29" s="13"/>
      <c r="I29" s="13"/>
      <c r="J29" s="13">
        <f>E29+H29</f>
        <v>0</v>
      </c>
      <c r="K29" s="13">
        <f>F29+I29</f>
        <v>0</v>
      </c>
      <c r="L29" s="6" t="s">
        <v>11</v>
      </c>
      <c r="M29" s="6" t="s">
        <v>11</v>
      </c>
      <c r="N29" s="3"/>
      <c r="O29" s="3"/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32"/>
  <sheetViews>
    <sheetView workbookViewId="0">
      <selection activeCell="B12" sqref="B12"/>
    </sheetView>
  </sheetViews>
  <sheetFormatPr defaultRowHeight="15" x14ac:dyDescent="0.25"/>
  <cols>
    <col min="1" max="1" width="28.42578125" style="1" bestFit="1" customWidth="1"/>
    <col min="2" max="2" width="93.85546875" style="1" bestFit="1" customWidth="1"/>
    <col min="4" max="4" width="0" style="9" hidden="1" customWidth="1"/>
  </cols>
  <sheetData>
    <row r="1" spans="1:3" x14ac:dyDescent="0.25">
      <c r="A1" s="2" t="s">
        <v>0</v>
      </c>
      <c r="B1" s="2" t="s">
        <v>1</v>
      </c>
      <c r="C1" s="3"/>
    </row>
    <row r="2" spans="1:3" x14ac:dyDescent="0.25">
      <c r="A2" s="2" t="s">
        <v>2</v>
      </c>
      <c r="B2" s="4" t="s">
        <v>3</v>
      </c>
      <c r="C2" s="3"/>
    </row>
    <row r="3" spans="1:3" x14ac:dyDescent="0.25">
      <c r="A3" s="2" t="s">
        <v>4</v>
      </c>
      <c r="B3" s="5" t="s">
        <v>5</v>
      </c>
      <c r="C3" s="3"/>
    </row>
    <row r="4" spans="1:3" x14ac:dyDescent="0.25">
      <c r="A4" s="2" t="s">
        <v>6</v>
      </c>
      <c r="B4" s="5" t="s">
        <v>7</v>
      </c>
      <c r="C4" s="3"/>
    </row>
    <row r="5" spans="1:3" x14ac:dyDescent="0.25">
      <c r="A5" s="2" t="s">
        <v>8</v>
      </c>
      <c r="B5" s="5" t="s">
        <v>9</v>
      </c>
      <c r="C5" s="3"/>
    </row>
    <row r="6" spans="1:3" x14ac:dyDescent="0.25">
      <c r="A6" s="2" t="s">
        <v>10</v>
      </c>
      <c r="B6" s="5" t="s">
        <v>11</v>
      </c>
      <c r="C6" s="3"/>
    </row>
    <row r="7" spans="1:3" x14ac:dyDescent="0.25">
      <c r="A7" s="2" t="s">
        <v>12</v>
      </c>
      <c r="B7" s="5" t="s">
        <v>11</v>
      </c>
      <c r="C7" s="3"/>
    </row>
    <row r="8" spans="1:3" x14ac:dyDescent="0.25">
      <c r="A8" s="2" t="s">
        <v>13</v>
      </c>
      <c r="B8" s="5" t="s">
        <v>11</v>
      </c>
      <c r="C8" s="3"/>
    </row>
    <row r="9" spans="1:3" x14ac:dyDescent="0.25">
      <c r="A9" s="2" t="s">
        <v>14</v>
      </c>
      <c r="B9" s="5" t="s">
        <v>15</v>
      </c>
      <c r="C9" s="3"/>
    </row>
    <row r="10" spans="1:3" x14ac:dyDescent="0.25">
      <c r="A10" s="2" t="s">
        <v>16</v>
      </c>
      <c r="B10" s="5" t="s">
        <v>15</v>
      </c>
      <c r="C10" s="3"/>
    </row>
    <row r="11" spans="1:3" x14ac:dyDescent="0.25">
      <c r="A11" s="2" t="s">
        <v>17</v>
      </c>
      <c r="B11" s="5" t="s">
        <v>137</v>
      </c>
      <c r="C11" s="3"/>
    </row>
    <row r="12" spans="1:3" x14ac:dyDescent="0.25">
      <c r="A12" s="2" t="s">
        <v>18</v>
      </c>
      <c r="B12" s="5" t="s">
        <v>11</v>
      </c>
      <c r="C12" s="3"/>
    </row>
    <row r="13" spans="1:3" x14ac:dyDescent="0.25">
      <c r="A13" s="2" t="s">
        <v>19</v>
      </c>
      <c r="B13" s="5" t="s">
        <v>20</v>
      </c>
      <c r="C13" s="3"/>
    </row>
    <row r="14" spans="1:3" x14ac:dyDescent="0.25">
      <c r="A14" s="2" t="s">
        <v>21</v>
      </c>
      <c r="B14" s="5" t="s">
        <v>22</v>
      </c>
      <c r="C14" s="3"/>
    </row>
    <row r="15" spans="1:3" x14ac:dyDescent="0.25">
      <c r="A15" s="2" t="s">
        <v>11</v>
      </c>
      <c r="B15" s="6" t="s">
        <v>11</v>
      </c>
      <c r="C15" s="3"/>
    </row>
    <row r="16" spans="1:3" x14ac:dyDescent="0.25">
      <c r="A16" s="2" t="s">
        <v>23</v>
      </c>
      <c r="B16" s="7" t="s">
        <v>24</v>
      </c>
      <c r="C16" s="3"/>
    </row>
    <row r="17" spans="1:3" x14ac:dyDescent="0.25">
      <c r="A17" s="2" t="s">
        <v>25</v>
      </c>
      <c r="B17" s="7" t="s">
        <v>26</v>
      </c>
      <c r="C17" s="3"/>
    </row>
    <row r="18" spans="1:3" x14ac:dyDescent="0.25">
      <c r="A18" s="2" t="s">
        <v>27</v>
      </c>
      <c r="B18" s="7" t="s">
        <v>28</v>
      </c>
      <c r="C18" s="3"/>
    </row>
    <row r="19" spans="1:3" x14ac:dyDescent="0.25">
      <c r="A19" s="2" t="s">
        <v>29</v>
      </c>
      <c r="B19" s="7" t="s">
        <v>30</v>
      </c>
      <c r="C19" s="3"/>
    </row>
    <row r="20" spans="1:3" x14ac:dyDescent="0.25">
      <c r="A20" s="2" t="s">
        <v>31</v>
      </c>
      <c r="B20" s="7" t="s">
        <v>30</v>
      </c>
      <c r="C20" s="3"/>
    </row>
    <row r="21" spans="1:3" x14ac:dyDescent="0.25">
      <c r="A21" s="2" t="s">
        <v>32</v>
      </c>
      <c r="B21" s="7" t="s">
        <v>30</v>
      </c>
      <c r="C21" s="3"/>
    </row>
    <row r="22" spans="1:3" x14ac:dyDescent="0.25">
      <c r="A22" s="2" t="s">
        <v>33</v>
      </c>
      <c r="B22" s="7" t="s">
        <v>30</v>
      </c>
      <c r="C22" s="3"/>
    </row>
    <row r="23" spans="1:3" x14ac:dyDescent="0.25">
      <c r="A23" s="2" t="s">
        <v>34</v>
      </c>
      <c r="B23" s="7" t="s">
        <v>30</v>
      </c>
      <c r="C23" s="3"/>
    </row>
    <row r="24" spans="1:3" x14ac:dyDescent="0.25">
      <c r="A24" s="2" t="s">
        <v>35</v>
      </c>
      <c r="B24" s="7" t="s">
        <v>30</v>
      </c>
      <c r="C24" s="3"/>
    </row>
    <row r="25" spans="1:3" x14ac:dyDescent="0.25">
      <c r="A25" s="2" t="s">
        <v>36</v>
      </c>
      <c r="B25" s="7" t="s">
        <v>30</v>
      </c>
      <c r="C25" s="3"/>
    </row>
    <row r="26" spans="1:3" x14ac:dyDescent="0.25">
      <c r="A26" s="2" t="s">
        <v>37</v>
      </c>
      <c r="B26" s="7" t="s">
        <v>38</v>
      </c>
      <c r="C26" s="3"/>
    </row>
    <row r="27" spans="1:3" x14ac:dyDescent="0.25">
      <c r="A27" s="2" t="s">
        <v>39</v>
      </c>
      <c r="B27" s="7" t="s">
        <v>30</v>
      </c>
      <c r="C27" s="3"/>
    </row>
    <row r="28" spans="1:3" x14ac:dyDescent="0.25">
      <c r="A28" s="2" t="s">
        <v>40</v>
      </c>
      <c r="B28" s="7" t="s">
        <v>30</v>
      </c>
      <c r="C28" s="3"/>
    </row>
    <row r="29" spans="1:3" x14ac:dyDescent="0.25">
      <c r="A29" s="2" t="s">
        <v>41</v>
      </c>
      <c r="B29" s="7" t="s">
        <v>30</v>
      </c>
      <c r="C29" s="3"/>
    </row>
    <row r="30" spans="1:3" x14ac:dyDescent="0.25">
      <c r="A30" s="2" t="s">
        <v>42</v>
      </c>
      <c r="B30" s="7" t="s">
        <v>30</v>
      </c>
      <c r="C30" s="3"/>
    </row>
    <row r="31" spans="1:3" ht="24.75" x14ac:dyDescent="0.25">
      <c r="A31" s="8" t="s">
        <v>43</v>
      </c>
      <c r="B31" s="7" t="s">
        <v>44</v>
      </c>
      <c r="C31" s="3"/>
    </row>
    <row r="32" spans="1:3" x14ac:dyDescent="0.25">
      <c r="A32" s="2" t="s">
        <v>45</v>
      </c>
      <c r="B32" s="7" t="s">
        <v>46</v>
      </c>
      <c r="C32" s="3"/>
    </row>
  </sheetData>
  <pageMargins left="0.7" right="0.7" top="0.78740157499999996" bottom="0.78740157499999996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Rekapitulace</vt:lpstr>
      <vt:lpstr>Rozpočet</vt:lpstr>
      <vt:lpstr>Parametry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Veocko</dc:creator>
  <cp:lastModifiedBy>HabaPC</cp:lastModifiedBy>
  <dcterms:created xsi:type="dcterms:W3CDTF">2020-01-27T13:03:54Z</dcterms:created>
  <dcterms:modified xsi:type="dcterms:W3CDTF">2020-03-25T08:45:49Z</dcterms:modified>
</cp:coreProperties>
</file>